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<sst xmlns="http://schemas.openxmlformats.org/spreadsheetml/2006/main" count="35" uniqueCount="29">
  <si>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Inventory</t>
  </si>
  <si>
    <t>Basis:</t>
  </si>
  <si>
    <t>select the greater of those:</t>
  </si>
  <si>
    <t xml:space="preserve">Add:  </t>
  </si>
  <si>
    <t>damages for per 45a-107(b)(1)(B)</t>
  </si>
  <si>
    <t>Result:</t>
  </si>
  <si>
    <t>Amount to Spouse:</t>
  </si>
  <si>
    <t>Reduce by 50% of that:</t>
  </si>
  <si>
    <t>Costs:</t>
  </si>
  <si>
    <t>Amount</t>
  </si>
  <si>
    <t>Tax</t>
  </si>
  <si>
    <t>0-$500</t>
  </si>
  <si>
    <t>$501-$1,000</t>
  </si>
  <si>
    <t>$1,000 to $10,000</t>
  </si>
  <si>
    <t>$10,000 to $500,000</t>
  </si>
  <si>
    <t>$500,000 to $4,754,000</t>
  </si>
  <si>
    <t>$4,754,000 and over</t>
  </si>
  <si>
    <t>Calculation:</t>
  </si>
  <si>
    <t>Instructions:  fill in items shown in blue on computer / shaded</t>
  </si>
  <si>
    <t xml:space="preserve"> $50.00 + 1% over $1,000</t>
  </si>
  <si>
    <t>$150 + 0.35% over $10,000</t>
  </si>
  <si>
    <t>$1,865 + 0.25% over $500,000</t>
  </si>
  <si>
    <t xml:space="preserve"> = </t>
  </si>
  <si>
    <t>Probate Fee</t>
  </si>
  <si>
    <t>Gross Estate for CT Estate Tax Purposes</t>
  </si>
  <si>
    <t>IN SOME COURTS:</t>
  </si>
  <si>
    <t>Value of non-solely owned real estate:</t>
  </si>
  <si>
    <t>Add to base fee, 0.1% of this per CGS 45a-107(b)(4)</t>
  </si>
  <si>
    <t>Probate Costs (rev to 10/10)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</si>
</sst>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</numFmts>
  <fonts count="4">
    <font>
      <sz val="10"/>
      <name val="Arial"/>
      <family val="0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164" fontId="0" fillId="0" borderId="1" xfId="0" applyNumberFormat="1" applyBorder="1" applyAlignment="1">
      <alignment/>
    </xf>
    <xf numFmtId="0" fontId="2" fillId="0" borderId="0" xfId="0" applyFont="1" applyAlignment="1">
      <alignment/>
    </xf>
    <xf numFmtId="8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6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4" fontId="1" fillId="2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 locked="0"/>
    </xf>
    <xf numFmtId="0" fontId="3" fillId="0" borderId="0" xfId="0" applyFont="1" applyAlignment="1">
      <alignment/>
    </xf>
    <xf numFmtId="164" fontId="3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7">
      <selection activeCell="K20" sqref="K20"/>
    </sheetView>
  </sheetViews>
  <sheetFormatPr defaultColWidth="9.140625" defaultRowHeight="12.75"/>
  <cols>
    <col min="3" max="3" width="15.00390625" style="0" customWidth="1"/>
    <col min="4" max="5" width="12.7109375" style="0" bestFit="1" customWidth="1"/>
  </cols>
  <sheetData>
    <row r="1" ht="12.75">
      <c r="A1" t="s">
        <v>28</v>
      </c>
    </row>
    <row r="2" ht="12.75">
      <c r="A2" s="6" t="s">
        <v>18</v>
      </c>
    </row>
    <row r="5" spans="1:5" ht="12.75">
      <c r="A5" t="s">
        <v>0</v>
      </c>
      <c r="E5" s="11">
        <v>0</v>
      </c>
    </row>
    <row r="6" spans="1:5" ht="12.75">
      <c r="A6" t="s">
        <v>24</v>
      </c>
      <c r="E6" s="11">
        <v>1038721</v>
      </c>
    </row>
    <row r="7" ht="12.75">
      <c r="E7" s="12"/>
    </row>
    <row r="8" spans="1:5" ht="12.75">
      <c r="A8" t="s">
        <v>1</v>
      </c>
      <c r="B8" t="s">
        <v>2</v>
      </c>
      <c r="E8" s="3">
        <f>IF(E5&gt;E6,E5,E6)</f>
        <v>1038721</v>
      </c>
    </row>
    <row r="9" ht="12.75">
      <c r="E9" s="12"/>
    </row>
    <row r="10" spans="1:5" ht="12.75">
      <c r="A10" t="s">
        <v>3</v>
      </c>
      <c r="B10" t="s">
        <v>4</v>
      </c>
      <c r="E10" s="11">
        <v>0</v>
      </c>
    </row>
    <row r="12" spans="4:5" ht="12.75">
      <c r="D12" s="4" t="s">
        <v>5</v>
      </c>
      <c r="E12" s="3">
        <f>E8+E10</f>
        <v>1038721</v>
      </c>
    </row>
    <row r="13" spans="1:3" ht="12.75">
      <c r="A13" t="s">
        <v>6</v>
      </c>
      <c r="C13" s="11">
        <v>0</v>
      </c>
    </row>
    <row r="14" spans="1:6" ht="12.75">
      <c r="A14" t="s">
        <v>7</v>
      </c>
      <c r="E14" s="1">
        <f>-C13/2</f>
        <v>0</v>
      </c>
      <c r="F14" s="1"/>
    </row>
    <row r="15" spans="1:5" ht="12.75">
      <c r="A15" t="s">
        <v>5</v>
      </c>
      <c r="E15" s="3">
        <f>E12+E14</f>
        <v>1038721</v>
      </c>
    </row>
    <row r="17" ht="12.75">
      <c r="A17" t="s">
        <v>25</v>
      </c>
    </row>
    <row r="18" spans="1:4" ht="12.75">
      <c r="A18" t="s">
        <v>26</v>
      </c>
      <c r="D18" s="11">
        <v>264800</v>
      </c>
    </row>
    <row r="19" spans="1:5" ht="12.75">
      <c r="A19" t="s">
        <v>27</v>
      </c>
      <c r="E19" s="5">
        <f>0.001*D18</f>
        <v>264.8</v>
      </c>
    </row>
    <row r="20" ht="12.75">
      <c r="E20" s="2"/>
    </row>
    <row r="21" spans="1:5" ht="12.75">
      <c r="A21" s="13" t="s">
        <v>23</v>
      </c>
      <c r="B21" s="13"/>
      <c r="C21" s="13"/>
      <c r="D21" s="13"/>
      <c r="E21" s="14">
        <f>SUM(E27:E32)+E19</f>
        <v>3476.6025</v>
      </c>
    </row>
    <row r="22" ht="12.75">
      <c r="E22" s="2"/>
    </row>
    <row r="24" ht="12.75">
      <c r="A24" t="s">
        <v>17</v>
      </c>
    </row>
    <row r="25" ht="12.75">
      <c r="A25" t="s">
        <v>8</v>
      </c>
    </row>
    <row r="26" spans="4:5" ht="12.75">
      <c r="D26" t="s">
        <v>9</v>
      </c>
      <c r="E26" t="s">
        <v>10</v>
      </c>
    </row>
    <row r="27" spans="1:7" ht="12.75">
      <c r="A27" t="s">
        <v>11</v>
      </c>
      <c r="D27" s="1">
        <f>IF($E$15&gt;500,0,$E15)</f>
        <v>0</v>
      </c>
      <c r="E27" s="1">
        <f>IF($E$15&lt;501,25,0)</f>
        <v>0</v>
      </c>
      <c r="F27" s="10" t="s">
        <v>22</v>
      </c>
      <c r="G27" s="7">
        <v>25</v>
      </c>
    </row>
    <row r="28" spans="1:7" ht="12.75">
      <c r="A28" t="s">
        <v>12</v>
      </c>
      <c r="D28" s="1">
        <f>IF($E$15&lt;500.01,0,(IF($E$15&gt;1000,0,$E$15)))</f>
        <v>0</v>
      </c>
      <c r="E28" s="2">
        <f>IF(D28=0,0,50)</f>
        <v>0</v>
      </c>
      <c r="F28" s="10" t="s">
        <v>22</v>
      </c>
      <c r="G28" s="7">
        <v>50</v>
      </c>
    </row>
    <row r="29" spans="1:7" ht="12.75">
      <c r="A29" t="s">
        <v>13</v>
      </c>
      <c r="D29" s="1">
        <f>IF($E$15&lt;1000,0,(IF($E$15&gt;10000.01,0,$E$15)))</f>
        <v>0</v>
      </c>
      <c r="E29" s="2">
        <f>IF(D29=0,0,(50+(1%*(D29-1000))))</f>
        <v>0</v>
      </c>
      <c r="F29" s="10" t="s">
        <v>22</v>
      </c>
      <c r="G29" s="8" t="s">
        <v>19</v>
      </c>
    </row>
    <row r="30" spans="1:7" ht="12.75">
      <c r="A30" t="s">
        <v>14</v>
      </c>
      <c r="D30" s="1">
        <f>IF($E$15&lt;10000,0,(IF($E$15&gt;500000.01,0,$E$15)))</f>
        <v>0</v>
      </c>
      <c r="E30" s="2">
        <f>IF(D30=0,0,(150+(0.35%*(D30-10000))))</f>
        <v>0</v>
      </c>
      <c r="F30" s="10" t="s">
        <v>22</v>
      </c>
      <c r="G30" s="8" t="s">
        <v>20</v>
      </c>
    </row>
    <row r="31" spans="1:7" ht="12.75">
      <c r="A31" t="s">
        <v>15</v>
      </c>
      <c r="D31" s="1">
        <f>IF($E$15&lt;500000.01,0,(IF($E$15&gt;4754000,0,$E$15)))</f>
        <v>1038721</v>
      </c>
      <c r="E31" s="2">
        <f>IF(D31=0,0,(1865+(0.25%*(D31-500000))))</f>
        <v>3211.8025</v>
      </c>
      <c r="F31" s="10" t="s">
        <v>22</v>
      </c>
      <c r="G31" s="8" t="s">
        <v>21</v>
      </c>
    </row>
    <row r="32" spans="1:7" ht="12.75">
      <c r="A32" t="s">
        <v>16</v>
      </c>
      <c r="D32" s="1">
        <f>IF($E$15&lt;4754000.01,0,$E$15)</f>
        <v>0</v>
      </c>
      <c r="E32" s="2">
        <f>IF(D32=0,0,12500)</f>
        <v>0</v>
      </c>
      <c r="F32" s="10" t="s">
        <v>22</v>
      </c>
      <c r="G32" s="9">
        <v>12500</v>
      </c>
    </row>
  </sheetData>
  <sheetProtection password="9C0D" sheet="1" objects="1" scenarios="1"/>
  <printOptions/>
  <pageMargins left="0.62" right="0.36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Tyler Cooper &amp; Alcorn,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</dc:creator>
  <cp:keywords/>
  <dc:description/>
  <cp:lastModifiedBy>Lisa Nachmias Davis</cp:lastModifiedBy>
  <cp:lastPrinted>2010-10-28T03:08:51Z</cp:lastPrinted>
  <dcterms:created xsi:type="dcterms:W3CDTF">2000-09-30T15:46:21Z</dcterms:created>
  <dcterms:modified xsi:type="dcterms:W3CDTF">2010-11-12T15:20:01Z</dcterms:modified>
  <cp:category/>
  <cp:version/>
  <cp:contentType/>
  <cp:contentStatus/>
</cp:coreProperties>
</file>